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fnso.local\dfs\Nov\V\УБПиГД\ПроектыОблБюджета\Проект 2020-2022\ВНЕСЕНИЕ ИЗМЕНЕНИЙ\3_СЕНТЯБРЬ\ДОПОЛНИТЕЛЬНЫЕ МАТЕРИАЛЫ\"/>
    </mc:Choice>
  </mc:AlternateContent>
  <bookViews>
    <workbookView xWindow="360" yWindow="1395" windowWidth="11340" windowHeight="5025"/>
  </bookViews>
  <sheets>
    <sheet name="2020-2022" sheetId="5" r:id="rId1"/>
  </sheets>
  <definedNames>
    <definedName name="_xlnm.Print_Area" localSheetId="0">'2020-2022'!$A$1:$N$40</definedName>
  </definedNames>
  <calcPr calcId="162913"/>
</workbook>
</file>

<file path=xl/calcChain.xml><?xml version="1.0" encoding="utf-8"?>
<calcChain xmlns="http://schemas.openxmlformats.org/spreadsheetml/2006/main">
  <c r="F24" i="5" l="1"/>
  <c r="D24" i="5" l="1"/>
  <c r="F30" i="5"/>
  <c r="F29" i="5"/>
  <c r="D22" i="5" l="1"/>
  <c r="D19" i="5"/>
  <c r="D16" i="5"/>
  <c r="F22" i="5" l="1"/>
  <c r="N20" i="5"/>
  <c r="J20" i="5"/>
  <c r="N19" i="5"/>
  <c r="J19" i="5"/>
  <c r="F19" i="5"/>
  <c r="N16" i="5"/>
  <c r="J16" i="5"/>
  <c r="F16" i="5"/>
  <c r="N6" i="5"/>
  <c r="N7" i="5"/>
  <c r="N8" i="5"/>
  <c r="N9" i="5"/>
  <c r="N10" i="5"/>
  <c r="N11" i="5"/>
  <c r="N12" i="5"/>
  <c r="N13" i="5"/>
  <c r="N14" i="5"/>
  <c r="N15" i="5"/>
  <c r="N17" i="5"/>
  <c r="N18" i="5"/>
  <c r="N21" i="5"/>
  <c r="N22" i="5"/>
  <c r="N23" i="5"/>
  <c r="J6" i="5"/>
  <c r="J7" i="5"/>
  <c r="J8" i="5"/>
  <c r="J9" i="5"/>
  <c r="J10" i="5"/>
  <c r="J11" i="5"/>
  <c r="J12" i="5"/>
  <c r="J13" i="5"/>
  <c r="J14" i="5"/>
  <c r="J15" i="5"/>
  <c r="J17" i="5"/>
  <c r="J18" i="5"/>
  <c r="J21" i="5"/>
  <c r="J22" i="5"/>
  <c r="J23" i="5"/>
  <c r="F6" i="5"/>
  <c r="F8" i="5"/>
  <c r="F9" i="5"/>
  <c r="F10" i="5"/>
  <c r="F11" i="5"/>
  <c r="F12" i="5"/>
  <c r="F13" i="5"/>
  <c r="F14" i="5"/>
  <c r="F15" i="5"/>
  <c r="F17" i="5"/>
  <c r="F18" i="5"/>
  <c r="F20" i="5"/>
  <c r="F21" i="5"/>
  <c r="F23" i="5"/>
  <c r="C24" i="5" l="1"/>
  <c r="C7" i="5"/>
  <c r="C4" i="5" s="1"/>
  <c r="C36" i="5" l="1"/>
  <c r="D36" i="5"/>
  <c r="H24" i="5" l="1"/>
  <c r="G24" i="5"/>
  <c r="N35" i="5"/>
  <c r="J35" i="5"/>
  <c r="F35" i="5"/>
  <c r="E35" i="5"/>
  <c r="N34" i="5"/>
  <c r="J34" i="5"/>
  <c r="I34" i="5"/>
  <c r="F34" i="5"/>
  <c r="E34" i="5"/>
  <c r="N33" i="5"/>
  <c r="M33" i="5"/>
  <c r="J33" i="5"/>
  <c r="I33" i="5"/>
  <c r="F33" i="5"/>
  <c r="E33" i="5"/>
  <c r="N32" i="5"/>
  <c r="M32" i="5"/>
  <c r="J32" i="5"/>
  <c r="I32" i="5"/>
  <c r="F32" i="5"/>
  <c r="E32" i="5"/>
  <c r="N31" i="5"/>
  <c r="M31" i="5"/>
  <c r="J31" i="5"/>
  <c r="I31" i="5"/>
  <c r="F31" i="5"/>
  <c r="E31" i="5"/>
  <c r="N28" i="5"/>
  <c r="J28" i="5"/>
  <c r="F28" i="5"/>
  <c r="N27" i="5"/>
  <c r="J27" i="5"/>
  <c r="F27" i="5"/>
  <c r="E27" i="5"/>
  <c r="N26" i="5"/>
  <c r="J26" i="5"/>
  <c r="F26" i="5"/>
  <c r="N25" i="5"/>
  <c r="M25" i="5"/>
  <c r="J25" i="5"/>
  <c r="I25" i="5"/>
  <c r="F25" i="5"/>
  <c r="E25" i="5"/>
  <c r="L7" i="5" l="1"/>
  <c r="H7" i="5"/>
  <c r="D7" i="5"/>
  <c r="F7" i="5" s="1"/>
  <c r="K7" i="5" l="1"/>
  <c r="G7" i="5"/>
  <c r="D4" i="5" l="1"/>
  <c r="E36" i="5" s="1"/>
  <c r="L24" i="5" l="1"/>
  <c r="K24" i="5"/>
  <c r="K36" i="5" s="1"/>
  <c r="G36" i="5"/>
  <c r="J24" i="5" l="1"/>
  <c r="M24" i="5"/>
  <c r="I24" i="5" l="1"/>
  <c r="H4" i="5"/>
  <c r="H36" i="5" s="1"/>
  <c r="G4" i="5"/>
  <c r="L4" i="5"/>
  <c r="L36" i="5" s="1"/>
  <c r="K4" i="5"/>
  <c r="E10" i="5"/>
  <c r="E11" i="5"/>
  <c r="E16" i="5"/>
  <c r="E22" i="5"/>
  <c r="E6" i="5"/>
  <c r="F5" i="5"/>
  <c r="M23" i="5"/>
  <c r="I23" i="5"/>
  <c r="M22" i="5"/>
  <c r="I22" i="5"/>
  <c r="M21" i="5"/>
  <c r="I21" i="5"/>
  <c r="M19" i="5"/>
  <c r="I19" i="5"/>
  <c r="M18" i="5"/>
  <c r="I18" i="5"/>
  <c r="M17" i="5"/>
  <c r="I17" i="5"/>
  <c r="M16" i="5"/>
  <c r="I16" i="5"/>
  <c r="M15" i="5"/>
  <c r="I15" i="5"/>
  <c r="M14" i="5"/>
  <c r="I14" i="5"/>
  <c r="M13" i="5"/>
  <c r="I13" i="5"/>
  <c r="M12" i="5"/>
  <c r="I12" i="5"/>
  <c r="M11" i="5"/>
  <c r="I11" i="5"/>
  <c r="M10" i="5"/>
  <c r="I10" i="5"/>
  <c r="M9" i="5"/>
  <c r="I9" i="5"/>
  <c r="E9" i="5"/>
  <c r="M8" i="5"/>
  <c r="I8" i="5"/>
  <c r="M6" i="5"/>
  <c r="I6" i="5"/>
  <c r="N5" i="5"/>
  <c r="M5" i="5"/>
  <c r="J5" i="5"/>
  <c r="I5" i="5"/>
  <c r="E20" i="5"/>
  <c r="E19" i="5"/>
  <c r="M7" i="5"/>
  <c r="E12" i="5"/>
  <c r="E21" i="5"/>
  <c r="E5" i="5"/>
  <c r="E17" i="5"/>
  <c r="E18" i="5"/>
  <c r="E8" i="5"/>
  <c r="E15" i="5"/>
  <c r="E14" i="5"/>
  <c r="E23" i="5"/>
  <c r="N36" i="5" l="1"/>
  <c r="M36" i="5"/>
  <c r="J36" i="5"/>
  <c r="I36" i="5"/>
  <c r="N24" i="5"/>
  <c r="E7" i="5"/>
  <c r="E24" i="5"/>
  <c r="F4" i="5"/>
  <c r="F36" i="5" s="1"/>
  <c r="E4" i="5"/>
  <c r="J4" i="5"/>
  <c r="I4" i="5"/>
  <c r="N4" i="5"/>
  <c r="M4" i="5"/>
  <c r="I7" i="5"/>
</calcChain>
</file>

<file path=xl/sharedStrings.xml><?xml version="1.0" encoding="utf-8"?>
<sst xmlns="http://schemas.openxmlformats.org/spreadsheetml/2006/main" count="94" uniqueCount="79">
  <si>
    <t xml:space="preserve"> 1 11 00000 00 0000 000</t>
  </si>
  <si>
    <t xml:space="preserve"> 1 12 00000 00 0000 000</t>
  </si>
  <si>
    <t xml:space="preserve"> 1 14 00000 00 0000 000</t>
  </si>
  <si>
    <t xml:space="preserve"> 1 16 00000 00 0000 000</t>
  </si>
  <si>
    <t xml:space="preserve"> 2 00 00000 00 0000 000</t>
  </si>
  <si>
    <t>Код бюджетной классификации Российской Федерации</t>
  </si>
  <si>
    <t xml:space="preserve"> 1 05 01000 00 0000 110 </t>
  </si>
  <si>
    <t xml:space="preserve"> 1 13 00000 00 0000 000</t>
  </si>
  <si>
    <t>ДОХОДЫ ОТ ПРОДАЖИ МАТЕРИАЛЬНЫХ И НЕМАТЕРИАЛЬНЫХ АКТИВОВ</t>
  </si>
  <si>
    <t>Налог на прибыль организаций</t>
  </si>
  <si>
    <t>ВСЕГО ДОХОДОВ</t>
  </si>
  <si>
    <t>Налог на доходы физических лиц</t>
  </si>
  <si>
    <t xml:space="preserve">Налог, взимаемый в связи с применением упрощенной системы налогообложения </t>
  </si>
  <si>
    <t>ПЛАТЕЖИ ПРИ ПОЛЬЗОВАНИИ ПРИРОДНЫМИ РЕСУРСАМИ</t>
  </si>
  <si>
    <t xml:space="preserve">Акцизы по подакцизным товарам (продукции), производимым на территории Российской Федерации </t>
  </si>
  <si>
    <t>Налог на имущество организаций</t>
  </si>
  <si>
    <t>Транспортный налог</t>
  </si>
  <si>
    <t>Налог на добычу полезных ископаемых</t>
  </si>
  <si>
    <t>ДОХОДЫ ОТ ИСПОЛЬЗОВАНИЯ ИМУЩЕСТВА, НАХОДЯЩЕГОСЯ В ГОСУДАРСТВЕННОЙ И МУНИЦИПАЛЬНОЙ СОБСТВЕННОСТИ</t>
  </si>
  <si>
    <t>ШТРАФЫ, САНКЦИИ, ВОЗМЕЩЕНИЕ УЩЕРБА</t>
  </si>
  <si>
    <t xml:space="preserve"> 1 00 00000 00 0000 000</t>
  </si>
  <si>
    <t xml:space="preserve"> 1 01 01000 00 0000 110 </t>
  </si>
  <si>
    <t xml:space="preserve"> 1 01 02000 01 0000 110 </t>
  </si>
  <si>
    <t xml:space="preserve"> 1 03 02000 01 0000 110 </t>
  </si>
  <si>
    <t xml:space="preserve"> 1 06 02000 02 0000 110 </t>
  </si>
  <si>
    <t xml:space="preserve"> 1 06 04000 02 0000 110 </t>
  </si>
  <si>
    <t xml:space="preserve"> 1 07 01000 01 0000 110 </t>
  </si>
  <si>
    <t>Наименование  доходов</t>
  </si>
  <si>
    <t>НАЛОГОВЫЕ И НЕНАЛОГОВЫЕ ДОХОДЫ</t>
  </si>
  <si>
    <t>Сборы за пользование объектами животного мира и за пользование объектами водных биологических ресурсов</t>
  </si>
  <si>
    <t xml:space="preserve"> 1 07 04000 01 0000 110 </t>
  </si>
  <si>
    <t>Отклонения</t>
  </si>
  <si>
    <t>БЕЗВОЗМЕЗДНЫЕ ПОСТУПЛЕНИЯ ВСЕГО, в том числе</t>
  </si>
  <si>
    <t>% испол-нения</t>
  </si>
  <si>
    <t xml:space="preserve"> 1 15 00000 00 0000 000</t>
  </si>
  <si>
    <t>АДМИНИСТРАТИВНЫЕ ПЛАТЕЖИ И СБОРЫ</t>
  </si>
  <si>
    <t>ДОХОДЫ ОТ ОКАЗАНИЯ ПЛАТНЫХ УСЛУГ (РАБОТ) И КОМПЕНСАЦИИ ЗАТРАТ ГОСУДАРСТВА</t>
  </si>
  <si>
    <t>тыс. рублей</t>
  </si>
  <si>
    <t xml:space="preserve"> 1 06 05000 02 0000 110 </t>
  </si>
  <si>
    <t>Налог на игорный бизнес</t>
  </si>
  <si>
    <t>Акцизы на алкогольную продукцию</t>
  </si>
  <si>
    <t>Акцизы на нефтепродукты</t>
  </si>
  <si>
    <t>% исполнения</t>
  </si>
  <si>
    <t xml:space="preserve"> 1 17 00000 00 0000 000</t>
  </si>
  <si>
    <t>ПРОЧИЕ НЕНАЛОГОВЫЕ ДОХОДЫ</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</si>
  <si>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</si>
  <si>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</si>
  <si>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</si>
  <si>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</si>
  <si>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Ожидаемое 2020 года</t>
  </si>
  <si>
    <t xml:space="preserve"> 2 18 00000 00 0000 000</t>
  </si>
  <si>
    <t xml:space="preserve"> 2 02 40000 00 0000 000</t>
  </si>
  <si>
    <t>Доходы бюджетов бюджетной системы Российской Федерации от возврата бюджетами бюджетной системы Российской Федерации и организациями субсидий, субвенций и иных межбюджетных трансфертов, имеющих целевое назначение, прошлых лет</t>
  </si>
  <si>
    <t>Безвозмездные поступления от государственных (муниципальных) организаций</t>
  </si>
  <si>
    <t>Межбюджетные трансферты</t>
  </si>
  <si>
    <t>Ожидаемое 2021 года</t>
  </si>
  <si>
    <t xml:space="preserve"> 2 02 15001 02 0000 150</t>
  </si>
  <si>
    <t xml:space="preserve"> 2 02 15009 02 0000 150</t>
  </si>
  <si>
    <t xml:space="preserve"> 2 02 20000 00 0000 150</t>
  </si>
  <si>
    <t xml:space="preserve"> 2 02 30000 00 0000 150</t>
  </si>
  <si>
    <t>2 03 00000 00 0000 150</t>
  </si>
  <si>
    <t xml:space="preserve"> </t>
  </si>
  <si>
    <t xml:space="preserve"> 1 08 00000 00 0000 110</t>
  </si>
  <si>
    <t>ГОСУДАРСТВЕННАЯ ПОШЛИНА</t>
  </si>
  <si>
    <t>Ожидаемое 2022 года</t>
  </si>
  <si>
    <t>Оценка ожидаемого исполнения доходной части областного бюджета Новосибирской области на 2020 год и плановый период 2021 и 2022 годов</t>
  </si>
  <si>
    <t>-</t>
  </si>
  <si>
    <t xml:space="preserve"> 2 02 15002 02 0000 150</t>
  </si>
  <si>
    <t>Дотации бюджетам субъектов Российской Федерации на поддержку мер по обеспечению сбалансированности бюджетов</t>
  </si>
  <si>
    <t xml:space="preserve"> 2 02 15832 02 0000 150</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</si>
  <si>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</si>
  <si>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Коновалова</t>
  </si>
  <si>
    <t>Утвержденный план на 2020 год (по Закону 454-ОЗ, ред. от 14.07.2020)</t>
  </si>
  <si>
    <t>Утвержденный план на 2021 год (по Закону 454-ОЗ, ред. от 14.07.2020)</t>
  </si>
  <si>
    <t>Утвержденный план на 2022 год (по Закону 454-ОЗ, ред. от 14.07.2020)</t>
  </si>
  <si>
    <t>2 02 15853 02 0000 150</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</si>
  <si>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</si>
  <si>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2 02 15857 02 0000 150</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</si>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</sst>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0.0"/>
  </numFmts>
  <fonts count="17" x14ac:knownFonts="1">
    <font>
      <sz val="10"/>
      <name val="Arial Cyr"/>
      <charset val="204"/>
    </font>
    <font>
      <sz val="10"/>
      <name val="Times New Roman Cyr"/>
      <family val="1"/>
      <charset val="204"/>
    </font>
    <font>
      <sz val="10"/>
      <name val="Times New Roman"/>
      <family val="1"/>
      <charset val="204"/>
    </font>
    <font>
      <sz val="10"/>
      <name val="Arial Cyr"/>
      <charset val="204"/>
    </font>
    <font>
      <sz val="10"/>
      <name val="Arial"/>
      <family val="2"/>
      <charset val="204"/>
    </font>
    <font>
      <b/>
      <sz val="11"/>
      <name val="Times New Roman Cyr"/>
      <family val="1"/>
      <charset val="204"/>
    </font>
    <font>
      <sz val="11"/>
      <name val="Arial Cyr"/>
      <charset val="204"/>
    </font>
    <font>
      <sz val="10"/>
      <color indexed="8"/>
      <name val="Times New Roman Cyr"/>
      <family val="1"/>
      <charset val="204"/>
    </font>
    <font>
      <sz val="10"/>
      <name val="Times New Roman Cyr"/>
      <charset val="204"/>
    </font>
    <font>
      <i/>
      <sz val="10"/>
      <color indexed="8"/>
      <name val="Times New Roman Cyr"/>
      <charset val="204"/>
    </font>
    <font>
      <sz val="10"/>
      <color theme="1"/>
      <name val="Arial Cyr"/>
      <family val="2"/>
      <charset val="204"/>
    </font>
    <font>
      <sz val="10"/>
      <color theme="1"/>
      <name val="Times New Roman"/>
      <family val="1"/>
      <charset val="204"/>
    </font>
    <font>
      <i/>
      <sz val="10"/>
      <name val="Times New Roman Cyr"/>
      <charset val="204"/>
    </font>
    <font>
      <i/>
      <sz val="10"/>
      <name val="Times New Roman"/>
      <family val="1"/>
      <charset val="204"/>
    </font>
    <font>
      <i/>
      <sz val="10"/>
      <name val="Times New Roman"/>
      <family val="1"/>
    </font>
    <font>
      <sz val="10"/>
      <name val="Times New Roman"/>
      <family val="1"/>
    </font>
    <font>
      <i/>
      <sz val="10"/>
      <name val="Times New Roman Cyr"/>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4" fillId="0" borderId="0"/>
    <xf numFmtId="0" fontId="4" fillId="0" borderId="0"/>
    <xf numFmtId="0" fontId="2" fillId="0" borderId="0"/>
    <xf numFmtId="0" fontId="10" fillId="0" borderId="0"/>
    <xf numFmtId="0" fontId="3" fillId="0" borderId="0"/>
    <xf numFmtId="164" fontId="10" fillId="0" borderId="0" applyFont="0" applyFill="0" applyBorder="0" applyAlignment="0" applyProtection="0"/>
    <xf numFmtId="0" fontId="3" fillId="0" borderId="0"/>
  </cellStyleXfs>
  <cellXfs count="43">
    <xf numFmtId="0" fontId="0" fillId="0" borderId="0" xfId="0"/>
    <xf numFmtId="0" fontId="1" fillId="2" borderId="0" xfId="0" applyFont="1" applyFill="1"/>
    <xf numFmtId="0" fontId="1" fillId="2" borderId="0" xfId="0" applyFont="1" applyFill="1" applyAlignment="1">
      <alignment wrapText="1"/>
    </xf>
    <xf numFmtId="0" fontId="1"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165" fontId="1" fillId="2" borderId="1" xfId="0" applyNumberFormat="1" applyFont="1" applyFill="1" applyBorder="1" applyAlignment="1">
      <alignment vertical="center"/>
    </xf>
    <xf numFmtId="165" fontId="1" fillId="2" borderId="1" xfId="0" applyNumberFormat="1" applyFont="1" applyFill="1" applyBorder="1" applyAlignment="1">
      <alignment horizontal="right" vertical="center"/>
    </xf>
    <xf numFmtId="165" fontId="8" fillId="2" borderId="1" xfId="0" applyNumberFormat="1" applyFont="1" applyFill="1" applyBorder="1" applyAlignment="1">
      <alignment vertical="center"/>
    </xf>
    <xf numFmtId="165" fontId="8" fillId="2" borderId="1" xfId="0" applyNumberFormat="1" applyFont="1" applyFill="1" applyBorder="1" applyAlignment="1">
      <alignment horizontal="right" vertical="center"/>
    </xf>
    <xf numFmtId="0" fontId="7" fillId="2" borderId="1" xfId="0" applyFont="1" applyFill="1" applyBorder="1" applyAlignment="1">
      <alignment horizontal="left" vertical="top" wrapText="1"/>
    </xf>
    <xf numFmtId="165" fontId="8" fillId="2" borderId="1" xfId="0" applyNumberFormat="1" applyFont="1" applyFill="1" applyBorder="1" applyAlignment="1">
      <alignment horizontal="right"/>
    </xf>
    <xf numFmtId="165" fontId="1" fillId="2" borderId="1" xfId="0" applyNumberFormat="1" applyFont="1" applyFill="1" applyBorder="1" applyAlignment="1"/>
    <xf numFmtId="165" fontId="1" fillId="2" borderId="1" xfId="0" applyNumberFormat="1" applyFont="1" applyFill="1" applyBorder="1" applyAlignment="1">
      <alignment horizontal="right"/>
    </xf>
    <xf numFmtId="0" fontId="7" fillId="2" borderId="1" xfId="0" applyFont="1" applyFill="1" applyBorder="1" applyAlignment="1">
      <alignment horizontal="justify" vertical="top" wrapText="1"/>
    </xf>
    <xf numFmtId="0" fontId="5" fillId="2" borderId="0"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2" borderId="1" xfId="0" applyFont="1" applyFill="1" applyBorder="1" applyAlignment="1">
      <alignment horizontal="justify" vertical="center" wrapText="1"/>
    </xf>
    <xf numFmtId="0" fontId="2" fillId="0" borderId="0" xfId="0" applyFont="1" applyBorder="1" applyAlignment="1">
      <alignment horizontal="center" vertical="center"/>
    </xf>
    <xf numFmtId="0" fontId="1" fillId="4" borderId="1" xfId="0" applyFont="1" applyFill="1" applyBorder="1" applyAlignment="1">
      <alignment horizontal="center" vertical="center" wrapText="1"/>
    </xf>
    <xf numFmtId="165" fontId="8" fillId="4" borderId="1" xfId="0" applyNumberFormat="1" applyFont="1" applyFill="1" applyBorder="1" applyAlignment="1">
      <alignment horizontal="right" vertical="center"/>
    </xf>
    <xf numFmtId="165" fontId="8" fillId="4" borderId="1" xfId="0" applyNumberFormat="1" applyFont="1" applyFill="1" applyBorder="1" applyAlignment="1">
      <alignment horizontal="right"/>
    </xf>
    <xf numFmtId="165" fontId="1" fillId="4" borderId="1" xfId="0" applyNumberFormat="1" applyFont="1" applyFill="1" applyBorder="1" applyAlignment="1">
      <alignment horizontal="right" vertical="center"/>
    </xf>
    <xf numFmtId="0" fontId="7" fillId="4" borderId="1" xfId="0" applyFont="1" applyFill="1" applyBorder="1" applyAlignment="1">
      <alignment horizontal="left" vertical="top" wrapText="1"/>
    </xf>
    <xf numFmtId="165" fontId="1" fillId="4" borderId="1" xfId="0" applyNumberFormat="1" applyFont="1" applyFill="1" applyBorder="1" applyAlignment="1">
      <alignment vertical="center"/>
    </xf>
    <xf numFmtId="0" fontId="5"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165" fontId="8" fillId="0" borderId="1" xfId="0" applyNumberFormat="1" applyFont="1" applyFill="1" applyBorder="1" applyAlignment="1">
      <alignment vertical="center"/>
    </xf>
    <xf numFmtId="165" fontId="8" fillId="0" borderId="1" xfId="0" applyNumberFormat="1" applyFont="1" applyFill="1" applyBorder="1" applyAlignment="1"/>
    <xf numFmtId="0" fontId="1" fillId="0" borderId="0" xfId="0" applyFont="1" applyFill="1"/>
    <xf numFmtId="165" fontId="12" fillId="0" borderId="1" xfId="0" applyNumberFormat="1" applyFont="1" applyFill="1" applyBorder="1" applyAlignment="1"/>
    <xf numFmtId="165" fontId="12" fillId="2" borderId="1" xfId="0" applyNumberFormat="1" applyFont="1" applyFill="1" applyBorder="1" applyAlignment="1">
      <alignment horizontal="right"/>
    </xf>
    <xf numFmtId="0" fontId="1" fillId="2" borderId="0" xfId="0" applyFont="1" applyFill="1" applyAlignment="1">
      <alignment horizontal="left"/>
    </xf>
    <xf numFmtId="165" fontId="1" fillId="2" borderId="0" xfId="0" applyNumberFormat="1" applyFont="1" applyFill="1"/>
    <xf numFmtId="0" fontId="13" fillId="3" borderId="1" xfId="5" applyFont="1" applyFill="1" applyBorder="1" applyAlignment="1">
      <alignment horizontal="left" vertical="top" wrapText="1"/>
    </xf>
    <xf numFmtId="0" fontId="14" fillId="3" borderId="1" xfId="5" applyFont="1" applyFill="1" applyBorder="1" applyAlignment="1">
      <alignment horizontal="justify" vertical="top" wrapText="1"/>
    </xf>
    <xf numFmtId="165" fontId="8" fillId="3" borderId="1" xfId="0" applyNumberFormat="1" applyFont="1" applyFill="1" applyBorder="1" applyAlignment="1"/>
    <xf numFmtId="165" fontId="8" fillId="2" borderId="1" xfId="0" applyNumberFormat="1" applyFont="1" applyFill="1" applyBorder="1" applyAlignment="1"/>
    <xf numFmtId="165" fontId="15" fillId="3" borderId="1" xfId="5" applyNumberFormat="1" applyFont="1" applyFill="1" applyBorder="1" applyAlignment="1"/>
    <xf numFmtId="0" fontId="16" fillId="3" borderId="1" xfId="5" applyFont="1" applyFill="1" applyBorder="1" applyAlignment="1">
      <alignment horizontal="justify" vertical="top" wrapText="1"/>
    </xf>
    <xf numFmtId="165" fontId="15" fillId="3" borderId="1" xfId="5" applyNumberFormat="1" applyFont="1" applyFill="1" applyBorder="1" applyAlignment="1">
      <alignment vertical="center"/>
    </xf>
    <xf numFmtId="0" fontId="1" fillId="4" borderId="1" xfId="0" applyFont="1" applyFill="1" applyBorder="1" applyAlignment="1">
      <alignment horizontal="left" vertical="top" wrapText="1"/>
    </xf>
    <xf numFmtId="0" fontId="5" fillId="2" borderId="0" xfId="0" applyFont="1" applyFill="1" applyBorder="1" applyAlignment="1">
      <alignment horizontal="center" vertical="center" wrapText="1"/>
    </xf>
    <xf numFmtId="0" fontId="6" fillId="0" borderId="0" xfId="0" applyFont="1" applyBorder="1" applyAlignment="1">
      <alignment horizontal="center" vertical="center"/>
    </xf>
  </cellXfs>
  <cellStyles count="8">
    <cellStyle name="Обычный" xfId="0" builtinId="0"/>
    <cellStyle name="Обычный 2" xfId="1"/>
    <cellStyle name="Обычный 2 2" xfId="2"/>
    <cellStyle name="Обычный 3" xfId="3"/>
    <cellStyle name="Обычный 4" xfId="4"/>
    <cellStyle name="Обычный 5" xfId="7"/>
    <cellStyle name="Обычный_Доходы" xfId="5"/>
    <cellStyle name="Финансов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
  <sheetViews>
    <sheetView tabSelected="1" view="pageBreakPreview" zoomScale="60" zoomScaleNormal="100" workbookViewId="0">
      <pane xSplit="2" ySplit="3" topLeftCell="C20" activePane="bottomRight" state="frozen"/>
      <selection pane="topRight" activeCell="C1" sqref="C1"/>
      <selection pane="bottomLeft" activeCell="A4" sqref="A4"/>
      <selection pane="bottomRight" activeCell="B20" sqref="B20"/>
    </sheetView>
  </sheetViews>
  <sheetFormatPr defaultColWidth="9.140625" defaultRowHeight="12.75" x14ac:dyDescent="0.2"/>
  <cols>
    <col min="1" max="1" width="22" style="1" customWidth="1"/>
    <col min="2" max="2" width="66.85546875" style="2" customWidth="1"/>
    <col min="3" max="3" width="14" style="1" customWidth="1"/>
    <col min="4" max="4" width="12.28515625" style="28" bestFit="1" customWidth="1"/>
    <col min="5" max="5" width="8.28515625" style="1" bestFit="1" customWidth="1"/>
    <col min="6" max="6" width="11.140625" style="1" customWidth="1"/>
    <col min="7" max="7" width="13.140625" style="1" customWidth="1"/>
    <col min="8" max="8" width="12.28515625" style="1" bestFit="1" customWidth="1"/>
    <col min="9" max="9" width="8.28515625" style="1" bestFit="1" customWidth="1"/>
    <col min="10" max="10" width="11.140625" style="1" customWidth="1"/>
    <col min="11" max="11" width="13.28515625" style="1" customWidth="1"/>
    <col min="12" max="12" width="12.28515625" style="1" customWidth="1"/>
    <col min="13" max="13" width="10.7109375" style="1" customWidth="1"/>
    <col min="14" max="14" width="11.140625" style="1" customWidth="1"/>
    <col min="15" max="16" width="10" style="1" bestFit="1" customWidth="1"/>
    <col min="17" max="16384" width="9.140625" style="1"/>
  </cols>
  <sheetData>
    <row r="1" spans="1:16" ht="12.75" customHeight="1" x14ac:dyDescent="0.2">
      <c r="A1" s="41" t="s">
        <v>65</v>
      </c>
      <c r="B1" s="41"/>
      <c r="C1" s="41"/>
      <c r="D1" s="41"/>
      <c r="E1" s="41"/>
      <c r="F1" s="42"/>
      <c r="G1" s="42"/>
      <c r="H1" s="42"/>
      <c r="I1" s="42"/>
      <c r="J1" s="42"/>
      <c r="K1" s="42"/>
      <c r="L1" s="42"/>
      <c r="M1" s="42"/>
      <c r="N1" s="42"/>
    </row>
    <row r="2" spans="1:16" ht="21.75" customHeight="1" x14ac:dyDescent="0.2">
      <c r="A2" s="14"/>
      <c r="B2" s="14"/>
      <c r="C2" s="14"/>
      <c r="D2" s="24"/>
      <c r="E2" s="14"/>
      <c r="M2" s="17" t="s">
        <v>37</v>
      </c>
    </row>
    <row r="3" spans="1:16" ht="63.75" x14ac:dyDescent="0.2">
      <c r="A3" s="3" t="s">
        <v>5</v>
      </c>
      <c r="B3" s="3" t="s">
        <v>27</v>
      </c>
      <c r="C3" s="4" t="s">
        <v>72</v>
      </c>
      <c r="D3" s="25" t="s">
        <v>49</v>
      </c>
      <c r="E3" s="3" t="s">
        <v>33</v>
      </c>
      <c r="F3" s="18" t="s">
        <v>31</v>
      </c>
      <c r="G3" s="4" t="s">
        <v>73</v>
      </c>
      <c r="H3" s="3" t="s">
        <v>55</v>
      </c>
      <c r="I3" s="3" t="s">
        <v>33</v>
      </c>
      <c r="J3" s="18" t="s">
        <v>31</v>
      </c>
      <c r="K3" s="4" t="s">
        <v>74</v>
      </c>
      <c r="L3" s="3" t="s">
        <v>64</v>
      </c>
      <c r="M3" s="3" t="s">
        <v>42</v>
      </c>
      <c r="N3" s="18" t="s">
        <v>31</v>
      </c>
    </row>
    <row r="4" spans="1:16" x14ac:dyDescent="0.2">
      <c r="A4" s="22" t="s">
        <v>20</v>
      </c>
      <c r="B4" s="22" t="s">
        <v>28</v>
      </c>
      <c r="C4" s="23">
        <f>C5+C6+C7+C10+C11+C12+C13+C14+C15+C16+C17+C18+C19+C20+C21+C22+C23</f>
        <v>137344665.39999998</v>
      </c>
      <c r="D4" s="23">
        <f>D5+D6+D7+D10+D11+D12+D13+D14+D15+D16+D17+D18+D19+D20+D21+D22+D23</f>
        <v>134775305.19999999</v>
      </c>
      <c r="E4" s="21">
        <f>D4/C4*100</f>
        <v>98.129261014603642</v>
      </c>
      <c r="F4" s="19">
        <f t="shared" ref="F4:F23" si="0">D4-C4</f>
        <v>-2569360.1999999881</v>
      </c>
      <c r="G4" s="23">
        <f>G5+G6+G7+G10+G11+G12+G13+G14+G15+G16+G17+G18+G19+G20+G21+G22+G23</f>
        <v>148041583</v>
      </c>
      <c r="H4" s="23">
        <f>H5+H6+H7+H10+H11+H12+H13+H14+H15+H16+H17+H18+H19+H20+H21+H22+H23</f>
        <v>148041583</v>
      </c>
      <c r="I4" s="19">
        <f t="shared" ref="I4:I36" si="1">H4/G4*100</f>
        <v>100</v>
      </c>
      <c r="J4" s="19">
        <f t="shared" ref="J4:J23" si="2">H4-G4</f>
        <v>0</v>
      </c>
      <c r="K4" s="23">
        <f>K5+K6+K7+K10+K11+K12+K13+K14+K15+K16+K17+K18+K19+K20+K21+K22+K23</f>
        <v>161655479</v>
      </c>
      <c r="L4" s="23">
        <f>L5+L6+L7+L10+L11+L12+L13+L14+L15+L16+L17+L18+L19+L20+L21+L22+L23</f>
        <v>161655479</v>
      </c>
      <c r="M4" s="19">
        <f t="shared" ref="M4:M36" si="3">L4/K4*100</f>
        <v>100</v>
      </c>
      <c r="N4" s="19">
        <f t="shared" ref="N4:N36" si="4">L4-K4</f>
        <v>0</v>
      </c>
    </row>
    <row r="5" spans="1:16" x14ac:dyDescent="0.2">
      <c r="A5" s="9" t="s">
        <v>21</v>
      </c>
      <c r="B5" s="13" t="s">
        <v>9</v>
      </c>
      <c r="C5" s="26">
        <v>45756750</v>
      </c>
      <c r="D5" s="26">
        <v>43909592.899999999</v>
      </c>
      <c r="E5" s="8">
        <f t="shared" ref="E5:E12" si="5">D5/C5*100</f>
        <v>95.963093751195174</v>
      </c>
      <c r="F5" s="19">
        <f t="shared" si="0"/>
        <v>-1847157.1000000015</v>
      </c>
      <c r="G5" s="5">
        <v>46187878</v>
      </c>
      <c r="H5" s="5">
        <v>46187878</v>
      </c>
      <c r="I5" s="6">
        <f t="shared" si="1"/>
        <v>100</v>
      </c>
      <c r="J5" s="21">
        <f t="shared" si="2"/>
        <v>0</v>
      </c>
      <c r="K5" s="5">
        <v>49097714</v>
      </c>
      <c r="L5" s="5">
        <v>49097714</v>
      </c>
      <c r="M5" s="6">
        <f t="shared" si="3"/>
        <v>100</v>
      </c>
      <c r="N5" s="21">
        <f t="shared" si="4"/>
        <v>0</v>
      </c>
      <c r="O5" s="32"/>
      <c r="P5" s="32"/>
    </row>
    <row r="6" spans="1:16" x14ac:dyDescent="0.2">
      <c r="A6" s="9" t="s">
        <v>22</v>
      </c>
      <c r="B6" s="13" t="s">
        <v>11</v>
      </c>
      <c r="C6" s="26">
        <v>43236842.200000003</v>
      </c>
      <c r="D6" s="26">
        <v>43236842.200000003</v>
      </c>
      <c r="E6" s="8">
        <f t="shared" si="5"/>
        <v>100</v>
      </c>
      <c r="F6" s="19">
        <f t="shared" si="0"/>
        <v>0</v>
      </c>
      <c r="G6" s="5">
        <v>45758122</v>
      </c>
      <c r="H6" s="5">
        <v>45758122</v>
      </c>
      <c r="I6" s="6">
        <f t="shared" si="1"/>
        <v>100</v>
      </c>
      <c r="J6" s="21">
        <f t="shared" si="2"/>
        <v>0</v>
      </c>
      <c r="K6" s="5">
        <v>49104547.100000001</v>
      </c>
      <c r="L6" s="5">
        <v>49104547.100000001</v>
      </c>
      <c r="M6" s="6">
        <f t="shared" si="3"/>
        <v>100</v>
      </c>
      <c r="N6" s="21">
        <f t="shared" si="4"/>
        <v>0</v>
      </c>
    </row>
    <row r="7" spans="1:16" ht="25.5" x14ac:dyDescent="0.2">
      <c r="A7" s="9" t="s">
        <v>23</v>
      </c>
      <c r="B7" s="13" t="s">
        <v>14</v>
      </c>
      <c r="C7" s="27">
        <f>C8+C9</f>
        <v>18981433</v>
      </c>
      <c r="D7" s="27">
        <f>D8+D9</f>
        <v>18259229.899999999</v>
      </c>
      <c r="E7" s="10">
        <f t="shared" si="5"/>
        <v>96.195212974700055</v>
      </c>
      <c r="F7" s="19">
        <f t="shared" si="0"/>
        <v>-722203.10000000149</v>
      </c>
      <c r="G7" s="27">
        <f>G8+G9</f>
        <v>22147903</v>
      </c>
      <c r="H7" s="27">
        <f>H8+H9</f>
        <v>22147903</v>
      </c>
      <c r="I7" s="12">
        <f t="shared" si="1"/>
        <v>100</v>
      </c>
      <c r="J7" s="21">
        <f t="shared" si="2"/>
        <v>0</v>
      </c>
      <c r="K7" s="27">
        <f>K8+K9</f>
        <v>25305749</v>
      </c>
      <c r="L7" s="27">
        <f>L8+L9</f>
        <v>25305749</v>
      </c>
      <c r="M7" s="12">
        <f t="shared" si="3"/>
        <v>100</v>
      </c>
      <c r="N7" s="21">
        <f t="shared" si="4"/>
        <v>0</v>
      </c>
    </row>
    <row r="8" spans="1:16" x14ac:dyDescent="0.2">
      <c r="A8" s="15"/>
      <c r="B8" s="16" t="s">
        <v>40</v>
      </c>
      <c r="C8" s="29">
        <v>10647136</v>
      </c>
      <c r="D8" s="29">
        <v>10647136</v>
      </c>
      <c r="E8" s="30">
        <f t="shared" si="5"/>
        <v>100</v>
      </c>
      <c r="F8" s="19">
        <f t="shared" si="0"/>
        <v>0</v>
      </c>
      <c r="G8" s="29">
        <v>11524787</v>
      </c>
      <c r="H8" s="29">
        <v>11524787</v>
      </c>
      <c r="I8" s="29">
        <f>H8/G8*100</f>
        <v>100</v>
      </c>
      <c r="J8" s="21">
        <f t="shared" si="2"/>
        <v>0</v>
      </c>
      <c r="K8" s="29">
        <v>12369440</v>
      </c>
      <c r="L8" s="29">
        <v>12369440</v>
      </c>
      <c r="M8" s="29">
        <f>L8/K8*100</f>
        <v>100</v>
      </c>
      <c r="N8" s="21">
        <f t="shared" si="4"/>
        <v>0</v>
      </c>
    </row>
    <row r="9" spans="1:16" x14ac:dyDescent="0.2">
      <c r="A9" s="15"/>
      <c r="B9" s="16" t="s">
        <v>41</v>
      </c>
      <c r="C9" s="29">
        <v>8334297</v>
      </c>
      <c r="D9" s="29">
        <v>7612093.9000000004</v>
      </c>
      <c r="E9" s="30">
        <f t="shared" si="5"/>
        <v>91.334564870918328</v>
      </c>
      <c r="F9" s="19">
        <f t="shared" si="0"/>
        <v>-722203.09999999963</v>
      </c>
      <c r="G9" s="29">
        <v>10623116</v>
      </c>
      <c r="H9" s="29">
        <v>10623116</v>
      </c>
      <c r="I9" s="29">
        <f>H9/G9*100</f>
        <v>100</v>
      </c>
      <c r="J9" s="21">
        <f t="shared" si="2"/>
        <v>0</v>
      </c>
      <c r="K9" s="29">
        <v>12936309</v>
      </c>
      <c r="L9" s="29">
        <v>12936309</v>
      </c>
      <c r="M9" s="29">
        <f>L9/K9*100</f>
        <v>100</v>
      </c>
      <c r="N9" s="21">
        <f t="shared" si="4"/>
        <v>0</v>
      </c>
    </row>
    <row r="10" spans="1:16" ht="25.5" x14ac:dyDescent="0.2">
      <c r="A10" s="9" t="s">
        <v>6</v>
      </c>
      <c r="B10" s="13" t="s">
        <v>12</v>
      </c>
      <c r="C10" s="27">
        <v>12716609.199999999</v>
      </c>
      <c r="D10" s="27">
        <v>12716609.199999999</v>
      </c>
      <c r="E10" s="10">
        <f t="shared" si="5"/>
        <v>100</v>
      </c>
      <c r="F10" s="19">
        <f t="shared" si="0"/>
        <v>0</v>
      </c>
      <c r="G10" s="11">
        <v>16501947.5</v>
      </c>
      <c r="H10" s="11">
        <v>16501947.5</v>
      </c>
      <c r="I10" s="12">
        <f t="shared" si="1"/>
        <v>100</v>
      </c>
      <c r="J10" s="21">
        <f t="shared" si="2"/>
        <v>0</v>
      </c>
      <c r="K10" s="11">
        <v>20294986.800000001</v>
      </c>
      <c r="L10" s="11">
        <v>20294986.800000001</v>
      </c>
      <c r="M10" s="12">
        <f t="shared" si="3"/>
        <v>100</v>
      </c>
      <c r="N10" s="21">
        <f t="shared" si="4"/>
        <v>0</v>
      </c>
    </row>
    <row r="11" spans="1:16" x14ac:dyDescent="0.2">
      <c r="A11" s="9" t="s">
        <v>24</v>
      </c>
      <c r="B11" s="13" t="s">
        <v>15</v>
      </c>
      <c r="C11" s="26">
        <v>11051980</v>
      </c>
      <c r="D11" s="26">
        <v>11051980</v>
      </c>
      <c r="E11" s="8">
        <f t="shared" si="5"/>
        <v>100</v>
      </c>
      <c r="F11" s="19">
        <f t="shared" si="0"/>
        <v>0</v>
      </c>
      <c r="G11" s="5">
        <v>11570467</v>
      </c>
      <c r="H11" s="5">
        <v>11570467</v>
      </c>
      <c r="I11" s="6">
        <f t="shared" si="1"/>
        <v>100</v>
      </c>
      <c r="J11" s="21">
        <f t="shared" si="2"/>
        <v>0</v>
      </c>
      <c r="K11" s="5">
        <v>11825017</v>
      </c>
      <c r="L11" s="5">
        <v>11825017</v>
      </c>
      <c r="M11" s="6">
        <f t="shared" si="3"/>
        <v>100</v>
      </c>
      <c r="N11" s="21">
        <f t="shared" si="4"/>
        <v>0</v>
      </c>
    </row>
    <row r="12" spans="1:16" x14ac:dyDescent="0.2">
      <c r="A12" s="9" t="s">
        <v>25</v>
      </c>
      <c r="B12" s="13" t="s">
        <v>16</v>
      </c>
      <c r="C12" s="27">
        <v>2038073.4</v>
      </c>
      <c r="D12" s="27">
        <v>2038073.4</v>
      </c>
      <c r="E12" s="8">
        <f t="shared" si="5"/>
        <v>100</v>
      </c>
      <c r="F12" s="19">
        <f t="shared" si="0"/>
        <v>0</v>
      </c>
      <c r="G12" s="5">
        <v>2093340.7</v>
      </c>
      <c r="H12" s="5">
        <v>2093340.7</v>
      </c>
      <c r="I12" s="6">
        <f t="shared" si="1"/>
        <v>100</v>
      </c>
      <c r="J12" s="21">
        <f t="shared" si="2"/>
        <v>0</v>
      </c>
      <c r="K12" s="5">
        <v>2150753.7000000002</v>
      </c>
      <c r="L12" s="5">
        <v>2150753.7000000002</v>
      </c>
      <c r="M12" s="6">
        <f t="shared" si="3"/>
        <v>100</v>
      </c>
      <c r="N12" s="21">
        <f t="shared" si="4"/>
        <v>0</v>
      </c>
    </row>
    <row r="13" spans="1:16" x14ac:dyDescent="0.2">
      <c r="A13" s="9" t="s">
        <v>38</v>
      </c>
      <c r="B13" s="13" t="s">
        <v>39</v>
      </c>
      <c r="C13" s="27">
        <v>10080</v>
      </c>
      <c r="D13" s="27">
        <v>10080</v>
      </c>
      <c r="E13" s="8"/>
      <c r="F13" s="19">
        <f t="shared" si="0"/>
        <v>0</v>
      </c>
      <c r="G13" s="7">
        <v>10080</v>
      </c>
      <c r="H13" s="7">
        <v>10080</v>
      </c>
      <c r="I13" s="6">
        <f t="shared" si="1"/>
        <v>100</v>
      </c>
      <c r="J13" s="21">
        <f t="shared" si="2"/>
        <v>0</v>
      </c>
      <c r="K13" s="5">
        <v>10080</v>
      </c>
      <c r="L13" s="5">
        <v>10080</v>
      </c>
      <c r="M13" s="6">
        <f t="shared" si="3"/>
        <v>100</v>
      </c>
      <c r="N13" s="21">
        <f t="shared" si="4"/>
        <v>0</v>
      </c>
    </row>
    <row r="14" spans="1:16" x14ac:dyDescent="0.2">
      <c r="A14" s="9" t="s">
        <v>26</v>
      </c>
      <c r="B14" s="13" t="s">
        <v>17</v>
      </c>
      <c r="C14" s="27">
        <v>1510413.7</v>
      </c>
      <c r="D14" s="27">
        <v>1510413.7</v>
      </c>
      <c r="E14" s="8">
        <f t="shared" ref="E14:E22" si="6">D14/C14*100</f>
        <v>100</v>
      </c>
      <c r="F14" s="19">
        <f t="shared" si="0"/>
        <v>0</v>
      </c>
      <c r="G14" s="5">
        <v>1745875</v>
      </c>
      <c r="H14" s="5">
        <v>1745875</v>
      </c>
      <c r="I14" s="6">
        <f t="shared" si="1"/>
        <v>100</v>
      </c>
      <c r="J14" s="21">
        <f t="shared" si="2"/>
        <v>0</v>
      </c>
      <c r="K14" s="5">
        <v>1807697.3</v>
      </c>
      <c r="L14" s="5">
        <v>1807697.3</v>
      </c>
      <c r="M14" s="6">
        <f t="shared" si="3"/>
        <v>100</v>
      </c>
      <c r="N14" s="21">
        <f t="shared" si="4"/>
        <v>0</v>
      </c>
    </row>
    <row r="15" spans="1:16" ht="25.5" x14ac:dyDescent="0.2">
      <c r="A15" s="9" t="s">
        <v>30</v>
      </c>
      <c r="B15" s="13" t="s">
        <v>29</v>
      </c>
      <c r="C15" s="27">
        <v>6022.5</v>
      </c>
      <c r="D15" s="27">
        <v>6022.5</v>
      </c>
      <c r="E15" s="10">
        <f t="shared" si="6"/>
        <v>100</v>
      </c>
      <c r="F15" s="19">
        <f t="shared" si="0"/>
        <v>0</v>
      </c>
      <c r="G15" s="11">
        <v>6275.4</v>
      </c>
      <c r="H15" s="11">
        <v>6275.4</v>
      </c>
      <c r="I15" s="12">
        <f t="shared" si="1"/>
        <v>100</v>
      </c>
      <c r="J15" s="21">
        <f t="shared" si="2"/>
        <v>0</v>
      </c>
      <c r="K15" s="11">
        <v>6539</v>
      </c>
      <c r="L15" s="11">
        <v>6539</v>
      </c>
      <c r="M15" s="12">
        <f t="shared" si="3"/>
        <v>100</v>
      </c>
      <c r="N15" s="21">
        <f t="shared" si="4"/>
        <v>0</v>
      </c>
    </row>
    <row r="16" spans="1:16" x14ac:dyDescent="0.2">
      <c r="A16" s="9" t="s">
        <v>62</v>
      </c>
      <c r="B16" s="13" t="s">
        <v>63</v>
      </c>
      <c r="C16" s="27">
        <v>449557.5</v>
      </c>
      <c r="D16" s="27">
        <f>449557.5</f>
        <v>449557.5</v>
      </c>
      <c r="E16" s="12">
        <f t="shared" si="6"/>
        <v>100</v>
      </c>
      <c r="F16" s="19">
        <f t="shared" si="0"/>
        <v>0</v>
      </c>
      <c r="G16" s="11">
        <v>445411.7</v>
      </c>
      <c r="H16" s="11">
        <v>445411.7</v>
      </c>
      <c r="I16" s="12">
        <f t="shared" si="1"/>
        <v>100</v>
      </c>
      <c r="J16" s="21">
        <f t="shared" si="2"/>
        <v>0</v>
      </c>
      <c r="K16" s="11">
        <v>451952.5</v>
      </c>
      <c r="L16" s="11">
        <v>451952.5</v>
      </c>
      <c r="M16" s="12">
        <f t="shared" si="3"/>
        <v>100</v>
      </c>
      <c r="N16" s="21">
        <f t="shared" si="4"/>
        <v>0</v>
      </c>
    </row>
    <row r="17" spans="1:14" ht="25.5" x14ac:dyDescent="0.2">
      <c r="A17" s="9" t="s">
        <v>0</v>
      </c>
      <c r="B17" s="13" t="s">
        <v>18</v>
      </c>
      <c r="C17" s="27">
        <v>156898.70000000001</v>
      </c>
      <c r="D17" s="27">
        <v>156898.70000000001</v>
      </c>
      <c r="E17" s="12">
        <f t="shared" si="6"/>
        <v>100</v>
      </c>
      <c r="F17" s="19">
        <f t="shared" si="0"/>
        <v>0</v>
      </c>
      <c r="G17" s="11">
        <v>161303.9</v>
      </c>
      <c r="H17" s="11">
        <v>161303.9</v>
      </c>
      <c r="I17" s="12">
        <f t="shared" si="1"/>
        <v>100</v>
      </c>
      <c r="J17" s="21">
        <f t="shared" si="2"/>
        <v>0</v>
      </c>
      <c r="K17" s="11">
        <v>166779.20000000001</v>
      </c>
      <c r="L17" s="11">
        <v>166779.20000000001</v>
      </c>
      <c r="M17" s="12">
        <f t="shared" si="3"/>
        <v>100</v>
      </c>
      <c r="N17" s="21">
        <f t="shared" si="4"/>
        <v>0</v>
      </c>
    </row>
    <row r="18" spans="1:14" x14ac:dyDescent="0.2">
      <c r="A18" s="9" t="s">
        <v>1</v>
      </c>
      <c r="B18" s="13" t="s">
        <v>13</v>
      </c>
      <c r="C18" s="27">
        <v>121401</v>
      </c>
      <c r="D18" s="27">
        <v>121401</v>
      </c>
      <c r="E18" s="12">
        <f t="shared" si="6"/>
        <v>100</v>
      </c>
      <c r="F18" s="19">
        <f t="shared" si="0"/>
        <v>0</v>
      </c>
      <c r="G18" s="11">
        <v>129472.1</v>
      </c>
      <c r="H18" s="11">
        <v>129472.1</v>
      </c>
      <c r="I18" s="12">
        <f t="shared" si="1"/>
        <v>100</v>
      </c>
      <c r="J18" s="21">
        <f t="shared" si="2"/>
        <v>0</v>
      </c>
      <c r="K18" s="11">
        <v>138269</v>
      </c>
      <c r="L18" s="11">
        <v>138269</v>
      </c>
      <c r="M18" s="12">
        <f t="shared" si="3"/>
        <v>100</v>
      </c>
      <c r="N18" s="21">
        <f t="shared" si="4"/>
        <v>0</v>
      </c>
    </row>
    <row r="19" spans="1:14" ht="26.25" customHeight="1" x14ac:dyDescent="0.2">
      <c r="A19" s="9" t="s">
        <v>7</v>
      </c>
      <c r="B19" s="13" t="s">
        <v>36</v>
      </c>
      <c r="C19" s="27">
        <v>152305.60000000001</v>
      </c>
      <c r="D19" s="27">
        <f>152305.6</f>
        <v>152305.60000000001</v>
      </c>
      <c r="E19" s="12">
        <f t="shared" si="6"/>
        <v>100</v>
      </c>
      <c r="F19" s="19">
        <f t="shared" si="0"/>
        <v>0</v>
      </c>
      <c r="G19" s="11">
        <v>156324.9</v>
      </c>
      <c r="H19" s="11">
        <v>156324.9</v>
      </c>
      <c r="I19" s="12">
        <f t="shared" si="1"/>
        <v>100</v>
      </c>
      <c r="J19" s="21">
        <f t="shared" si="2"/>
        <v>0</v>
      </c>
      <c r="K19" s="11">
        <v>158389.6</v>
      </c>
      <c r="L19" s="11">
        <v>158389.6</v>
      </c>
      <c r="M19" s="12">
        <f t="shared" si="3"/>
        <v>100</v>
      </c>
      <c r="N19" s="21">
        <f t="shared" si="4"/>
        <v>0</v>
      </c>
    </row>
    <row r="20" spans="1:14" ht="25.5" x14ac:dyDescent="0.2">
      <c r="A20" s="9" t="s">
        <v>2</v>
      </c>
      <c r="B20" s="13" t="s">
        <v>8</v>
      </c>
      <c r="C20" s="27">
        <v>45594.1</v>
      </c>
      <c r="D20" s="27">
        <v>45594.1</v>
      </c>
      <c r="E20" s="12">
        <f t="shared" si="6"/>
        <v>100</v>
      </c>
      <c r="F20" s="19">
        <f t="shared" si="0"/>
        <v>0</v>
      </c>
      <c r="G20" s="11">
        <v>8984.7999999999993</v>
      </c>
      <c r="H20" s="11">
        <v>8984.7999999999993</v>
      </c>
      <c r="I20" s="12"/>
      <c r="J20" s="21">
        <f t="shared" si="2"/>
        <v>0</v>
      </c>
      <c r="K20" s="11">
        <v>9311.7999999999993</v>
      </c>
      <c r="L20" s="11">
        <v>9311.7999999999993</v>
      </c>
      <c r="M20" s="12"/>
      <c r="N20" s="21">
        <f t="shared" si="4"/>
        <v>0</v>
      </c>
    </row>
    <row r="21" spans="1:14" x14ac:dyDescent="0.2">
      <c r="A21" s="9" t="s">
        <v>34</v>
      </c>
      <c r="B21" s="13" t="s">
        <v>35</v>
      </c>
      <c r="C21" s="27">
        <v>374.8</v>
      </c>
      <c r="D21" s="27">
        <v>374.8</v>
      </c>
      <c r="E21" s="12">
        <f t="shared" si="6"/>
        <v>100</v>
      </c>
      <c r="F21" s="19">
        <f t="shared" si="0"/>
        <v>0</v>
      </c>
      <c r="G21" s="5">
        <v>374.8</v>
      </c>
      <c r="H21" s="5">
        <v>374.8</v>
      </c>
      <c r="I21" s="12">
        <f t="shared" si="1"/>
        <v>100</v>
      </c>
      <c r="J21" s="21">
        <f t="shared" si="2"/>
        <v>0</v>
      </c>
      <c r="K21" s="5">
        <v>374.8</v>
      </c>
      <c r="L21" s="5">
        <v>374.8</v>
      </c>
      <c r="M21" s="12">
        <f t="shared" si="3"/>
        <v>100</v>
      </c>
      <c r="N21" s="21">
        <f t="shared" si="4"/>
        <v>0</v>
      </c>
    </row>
    <row r="22" spans="1:14" x14ac:dyDescent="0.2">
      <c r="A22" s="9" t="s">
        <v>3</v>
      </c>
      <c r="B22" s="13" t="s">
        <v>19</v>
      </c>
      <c r="C22" s="27">
        <v>1110328.2</v>
      </c>
      <c r="D22" s="27">
        <f>1110328.2</f>
        <v>1110328.2</v>
      </c>
      <c r="E22" s="6">
        <f t="shared" si="6"/>
        <v>100</v>
      </c>
      <c r="F22" s="19">
        <f t="shared" si="0"/>
        <v>0</v>
      </c>
      <c r="G22" s="5">
        <v>1117820.7</v>
      </c>
      <c r="H22" s="5">
        <v>1117820.7</v>
      </c>
      <c r="I22" s="6">
        <f t="shared" si="1"/>
        <v>100</v>
      </c>
      <c r="J22" s="21">
        <f t="shared" si="2"/>
        <v>0</v>
      </c>
      <c r="K22" s="5">
        <v>1127316.7</v>
      </c>
      <c r="L22" s="5">
        <v>1127316.7</v>
      </c>
      <c r="M22" s="6">
        <f t="shared" si="3"/>
        <v>100</v>
      </c>
      <c r="N22" s="21">
        <f t="shared" si="4"/>
        <v>0</v>
      </c>
    </row>
    <row r="23" spans="1:14" x14ac:dyDescent="0.2">
      <c r="A23" s="9" t="s">
        <v>43</v>
      </c>
      <c r="B23" s="13" t="s">
        <v>44</v>
      </c>
      <c r="C23" s="27">
        <v>1.5</v>
      </c>
      <c r="D23" s="27">
        <v>1.5</v>
      </c>
      <c r="E23" s="6">
        <f>D23/C23*100</f>
        <v>100</v>
      </c>
      <c r="F23" s="19">
        <f t="shared" si="0"/>
        <v>0</v>
      </c>
      <c r="G23" s="5">
        <v>1.5</v>
      </c>
      <c r="H23" s="5">
        <v>1.5</v>
      </c>
      <c r="I23" s="6">
        <f>H23/G23*100</f>
        <v>100</v>
      </c>
      <c r="J23" s="21">
        <f t="shared" si="2"/>
        <v>0</v>
      </c>
      <c r="K23" s="5">
        <v>1.5</v>
      </c>
      <c r="L23" s="5">
        <v>1.5</v>
      </c>
      <c r="M23" s="6">
        <f>L23/K23*100</f>
        <v>100</v>
      </c>
      <c r="N23" s="21">
        <f t="shared" si="4"/>
        <v>0</v>
      </c>
    </row>
    <row r="24" spans="1:14" x14ac:dyDescent="0.2">
      <c r="A24" s="22" t="s">
        <v>4</v>
      </c>
      <c r="B24" s="22" t="s">
        <v>32</v>
      </c>
      <c r="C24" s="19">
        <f>C25+C26+C27+C28+C31+C32+C33+C34+C35</f>
        <v>47722717.466759995</v>
      </c>
      <c r="D24" s="19">
        <f>SUM(D25:D35)</f>
        <v>68014499.213170007</v>
      </c>
      <c r="E24" s="21">
        <f>D24/C24*100</f>
        <v>142.52017241168994</v>
      </c>
      <c r="F24" s="19">
        <f>F25+F27+F28+F32+F33+F26+F31+F34+F30+F29</f>
        <v>20291781.746410001</v>
      </c>
      <c r="G24" s="19">
        <f>G25+G27+G28+G32+G33+G26+G31+G34+G35</f>
        <v>36956565.651359998</v>
      </c>
      <c r="H24" s="19">
        <f>H25+H27+H28+H32+H33+H26+H31+H34+H35</f>
        <v>36956565.651359998</v>
      </c>
      <c r="I24" s="19">
        <f t="shared" si="1"/>
        <v>100</v>
      </c>
      <c r="J24" s="19">
        <f>H24-G24</f>
        <v>0</v>
      </c>
      <c r="K24" s="19">
        <f>K25+K27+K32+K33+K26+K28+K31</f>
        <v>33447345.5</v>
      </c>
      <c r="L24" s="19">
        <f>L25+L27+L32+L33+L26+L28+L31</f>
        <v>33447345.5</v>
      </c>
      <c r="M24" s="19">
        <f t="shared" si="3"/>
        <v>100</v>
      </c>
      <c r="N24" s="19">
        <f t="shared" si="4"/>
        <v>0</v>
      </c>
    </row>
    <row r="25" spans="1:14" ht="25.5" x14ac:dyDescent="0.2">
      <c r="A25" s="33" t="s">
        <v>56</v>
      </c>
      <c r="B25" s="34" t="s">
        <v>47</v>
      </c>
      <c r="C25" s="35">
        <v>6404851.5</v>
      </c>
      <c r="D25" s="35">
        <v>6404851.5</v>
      </c>
      <c r="E25" s="36">
        <f>D25/C25*100</f>
        <v>100</v>
      </c>
      <c r="F25" s="20">
        <f>D25-C25</f>
        <v>0</v>
      </c>
      <c r="G25" s="37">
        <v>2938075.3</v>
      </c>
      <c r="H25" s="37">
        <v>2938075.3</v>
      </c>
      <c r="I25" s="10">
        <f t="shared" si="1"/>
        <v>100</v>
      </c>
      <c r="J25" s="20">
        <f t="shared" ref="J25:J32" si="7">H25-G25</f>
        <v>0</v>
      </c>
      <c r="K25" s="37">
        <v>1305456.1000000001</v>
      </c>
      <c r="L25" s="37">
        <v>1305456.1000000001</v>
      </c>
      <c r="M25" s="10">
        <f t="shared" si="3"/>
        <v>100</v>
      </c>
      <c r="N25" s="20">
        <f t="shared" si="4"/>
        <v>0</v>
      </c>
    </row>
    <row r="26" spans="1:14" ht="25.5" x14ac:dyDescent="0.2">
      <c r="A26" s="33" t="s">
        <v>67</v>
      </c>
      <c r="B26" s="34" t="s">
        <v>68</v>
      </c>
      <c r="C26" s="35">
        <v>1960084.3</v>
      </c>
      <c r="D26" s="35">
        <v>5136961.0999999996</v>
      </c>
      <c r="E26" s="10" t="s">
        <v>66</v>
      </c>
      <c r="F26" s="20">
        <f t="shared" ref="F26:F35" si="8">D26-C26</f>
        <v>3176876.8</v>
      </c>
      <c r="G26" s="37">
        <v>0</v>
      </c>
      <c r="H26" s="37">
        <v>0</v>
      </c>
      <c r="I26" s="10" t="s">
        <v>66</v>
      </c>
      <c r="J26" s="20">
        <f t="shared" si="7"/>
        <v>0</v>
      </c>
      <c r="K26" s="37">
        <v>0</v>
      </c>
      <c r="L26" s="37">
        <v>0</v>
      </c>
      <c r="M26" s="10" t="s">
        <v>66</v>
      </c>
      <c r="N26" s="20">
        <f t="shared" si="4"/>
        <v>0</v>
      </c>
    </row>
    <row r="27" spans="1:14" ht="38.25" x14ac:dyDescent="0.2">
      <c r="A27" s="33" t="s">
        <v>57</v>
      </c>
      <c r="B27" s="34" t="s">
        <v>48</v>
      </c>
      <c r="C27" s="35">
        <v>2546790</v>
      </c>
      <c r="D27" s="35">
        <v>2546790</v>
      </c>
      <c r="E27" s="10">
        <f t="shared" ref="E27:E35" si="9">D27/C27*100</f>
        <v>100</v>
      </c>
      <c r="F27" s="20">
        <f t="shared" si="8"/>
        <v>0</v>
      </c>
      <c r="G27" s="37">
        <v>0</v>
      </c>
      <c r="H27" s="37">
        <v>0</v>
      </c>
      <c r="I27" s="10" t="s">
        <v>66</v>
      </c>
      <c r="J27" s="20">
        <f t="shared" si="7"/>
        <v>0</v>
      </c>
      <c r="K27" s="37">
        <v>0</v>
      </c>
      <c r="L27" s="37">
        <v>0</v>
      </c>
      <c r="M27" s="10" t="s">
        <v>66</v>
      </c>
      <c r="N27" s="20">
        <f t="shared" si="4"/>
        <v>0</v>
      </c>
    </row>
    <row r="28" spans="1:14" ht="63.75" x14ac:dyDescent="0.2">
      <c r="A28" s="33" t="s">
        <v>69</v>
      </c>
      <c r="B28" s="34" t="s">
        <v>70</v>
      </c>
      <c r="C28" s="35">
        <v>1766400</v>
      </c>
      <c r="D28" s="35">
        <v>1766400</v>
      </c>
      <c r="E28" s="10" t="s">
        <v>66</v>
      </c>
      <c r="F28" s="20">
        <f t="shared" si="8"/>
        <v>0</v>
      </c>
      <c r="G28" s="37">
        <v>0</v>
      </c>
      <c r="H28" s="37">
        <v>0</v>
      </c>
      <c r="I28" s="10" t="s">
        <v>66</v>
      </c>
      <c r="J28" s="20">
        <f t="shared" si="7"/>
        <v>0</v>
      </c>
      <c r="K28" s="37">
        <v>0</v>
      </c>
      <c r="L28" s="37">
        <v>0</v>
      </c>
      <c r="M28" s="10" t="s">
        <v>66</v>
      </c>
      <c r="N28" s="20">
        <f t="shared" si="4"/>
        <v>0</v>
      </c>
    </row>
    <row r="29" spans="1:14" ht="63.75" x14ac:dyDescent="0.2">
      <c r="A29" s="33" t="s">
        <v>75</v>
      </c>
      <c r="B29" s="34" t="s">
        <v>76</v>
      </c>
      <c r="C29" s="35">
        <v>0</v>
      </c>
      <c r="D29" s="35">
        <v>197546.7</v>
      </c>
      <c r="E29" s="10" t="s">
        <v>66</v>
      </c>
      <c r="F29" s="20">
        <f t="shared" si="8"/>
        <v>197546.7</v>
      </c>
      <c r="G29" s="37"/>
      <c r="H29" s="37"/>
      <c r="I29" s="10"/>
      <c r="J29" s="20"/>
      <c r="K29" s="37"/>
      <c r="L29" s="37"/>
      <c r="M29" s="10"/>
      <c r="N29" s="20"/>
    </row>
    <row r="30" spans="1:14" ht="76.5" x14ac:dyDescent="0.2">
      <c r="A30" s="33" t="s">
        <v>77</v>
      </c>
      <c r="B30" s="34" t="s">
        <v>78</v>
      </c>
      <c r="C30" s="35">
        <v>0</v>
      </c>
      <c r="D30" s="35">
        <v>78545</v>
      </c>
      <c r="E30" s="10" t="s">
        <v>66</v>
      </c>
      <c r="F30" s="20">
        <f t="shared" si="8"/>
        <v>78545</v>
      </c>
      <c r="G30" s="37"/>
      <c r="H30" s="37"/>
      <c r="I30" s="10"/>
      <c r="J30" s="20"/>
      <c r="K30" s="37"/>
      <c r="L30" s="37"/>
      <c r="M30" s="10"/>
      <c r="N30" s="20"/>
    </row>
    <row r="31" spans="1:14" ht="25.5" x14ac:dyDescent="0.2">
      <c r="A31" s="33" t="s">
        <v>58</v>
      </c>
      <c r="B31" s="34" t="s">
        <v>45</v>
      </c>
      <c r="C31" s="35">
        <v>17909198.900000002</v>
      </c>
      <c r="D31" s="35">
        <v>22391851.900000002</v>
      </c>
      <c r="E31" s="10">
        <f t="shared" si="9"/>
        <v>125.02989120300629</v>
      </c>
      <c r="F31" s="20">
        <f t="shared" si="8"/>
        <v>4482653</v>
      </c>
      <c r="G31" s="37">
        <v>12215827.600000003</v>
      </c>
      <c r="H31" s="37">
        <v>12215827.600000003</v>
      </c>
      <c r="I31" s="10">
        <f t="shared" si="1"/>
        <v>100</v>
      </c>
      <c r="J31" s="20">
        <f t="shared" si="7"/>
        <v>0</v>
      </c>
      <c r="K31" s="37">
        <v>9980669.1000000034</v>
      </c>
      <c r="L31" s="37">
        <v>9980669.1000000034</v>
      </c>
      <c r="M31" s="10">
        <f t="shared" si="3"/>
        <v>100</v>
      </c>
      <c r="N31" s="20">
        <f t="shared" si="4"/>
        <v>0</v>
      </c>
    </row>
    <row r="32" spans="1:14" x14ac:dyDescent="0.2">
      <c r="A32" s="33" t="s">
        <v>59</v>
      </c>
      <c r="B32" s="34" t="s">
        <v>46</v>
      </c>
      <c r="C32" s="35">
        <v>9410352.3000000007</v>
      </c>
      <c r="D32" s="35">
        <v>11881917.200000001</v>
      </c>
      <c r="E32" s="36">
        <f t="shared" si="9"/>
        <v>126.26431849953164</v>
      </c>
      <c r="F32" s="20">
        <f t="shared" si="8"/>
        <v>2471564.9000000004</v>
      </c>
      <c r="G32" s="37">
        <v>9506725.4000000004</v>
      </c>
      <c r="H32" s="37">
        <v>9506725.4000000004</v>
      </c>
      <c r="I32" s="10">
        <f t="shared" si="1"/>
        <v>100</v>
      </c>
      <c r="J32" s="20">
        <f t="shared" si="7"/>
        <v>0</v>
      </c>
      <c r="K32" s="37">
        <v>9711792.5</v>
      </c>
      <c r="L32" s="37">
        <v>9711792.5</v>
      </c>
      <c r="M32" s="10">
        <f t="shared" si="3"/>
        <v>100</v>
      </c>
      <c r="N32" s="20">
        <f t="shared" si="4"/>
        <v>0</v>
      </c>
    </row>
    <row r="33" spans="1:14" x14ac:dyDescent="0.2">
      <c r="A33" s="33" t="s">
        <v>51</v>
      </c>
      <c r="B33" s="34" t="s">
        <v>54</v>
      </c>
      <c r="C33" s="35">
        <v>6488704.6973299999</v>
      </c>
      <c r="D33" s="35">
        <v>16373300.043740001</v>
      </c>
      <c r="E33" s="36">
        <f t="shared" si="9"/>
        <v>252.33541681250119</v>
      </c>
      <c r="F33" s="20">
        <f t="shared" si="8"/>
        <v>9884595.3464100007</v>
      </c>
      <c r="G33" s="37">
        <v>12026263.6</v>
      </c>
      <c r="H33" s="37">
        <v>12026263.6</v>
      </c>
      <c r="I33" s="10">
        <f t="shared" si="1"/>
        <v>100</v>
      </c>
      <c r="J33" s="20">
        <f>H33-G33</f>
        <v>0</v>
      </c>
      <c r="K33" s="37">
        <v>12449427.799999999</v>
      </c>
      <c r="L33" s="37">
        <v>12449427.799999999</v>
      </c>
      <c r="M33" s="10">
        <f t="shared" si="3"/>
        <v>100</v>
      </c>
      <c r="N33" s="20">
        <f>L33-K33</f>
        <v>0</v>
      </c>
    </row>
    <row r="34" spans="1:14" ht="25.5" x14ac:dyDescent="0.2">
      <c r="A34" s="33" t="s">
        <v>60</v>
      </c>
      <c r="B34" s="34" t="s">
        <v>53</v>
      </c>
      <c r="C34" s="35">
        <v>634788.76942999999</v>
      </c>
      <c r="D34" s="35">
        <v>634788.76942999999</v>
      </c>
      <c r="E34" s="36">
        <f t="shared" si="9"/>
        <v>100</v>
      </c>
      <c r="F34" s="20">
        <f t="shared" si="8"/>
        <v>0</v>
      </c>
      <c r="G34" s="37">
        <v>269673.75135999999</v>
      </c>
      <c r="H34" s="37">
        <v>269673.75135999999</v>
      </c>
      <c r="I34" s="10">
        <f t="shared" si="1"/>
        <v>100</v>
      </c>
      <c r="J34" s="20">
        <f>H34-G34</f>
        <v>0</v>
      </c>
      <c r="K34" s="37">
        <v>0</v>
      </c>
      <c r="L34" s="37">
        <v>0</v>
      </c>
      <c r="M34" s="10" t="s">
        <v>66</v>
      </c>
      <c r="N34" s="20">
        <f>L34-K34</f>
        <v>0</v>
      </c>
    </row>
    <row r="35" spans="1:14" ht="51" x14ac:dyDescent="0.2">
      <c r="A35" s="33" t="s">
        <v>50</v>
      </c>
      <c r="B35" s="38" t="s">
        <v>52</v>
      </c>
      <c r="C35" s="35">
        <v>601547</v>
      </c>
      <c r="D35" s="35">
        <v>601547</v>
      </c>
      <c r="E35" s="36">
        <f t="shared" si="9"/>
        <v>100</v>
      </c>
      <c r="F35" s="20">
        <f t="shared" si="8"/>
        <v>0</v>
      </c>
      <c r="G35" s="39">
        <v>0</v>
      </c>
      <c r="H35" s="39">
        <v>0</v>
      </c>
      <c r="I35" s="10" t="s">
        <v>66</v>
      </c>
      <c r="J35" s="19">
        <f>H35-G35</f>
        <v>0</v>
      </c>
      <c r="K35" s="39">
        <v>0</v>
      </c>
      <c r="L35" s="39">
        <v>0</v>
      </c>
      <c r="M35" s="10" t="s">
        <v>66</v>
      </c>
      <c r="N35" s="19">
        <f>L35-K35</f>
        <v>0</v>
      </c>
    </row>
    <row r="36" spans="1:14" x14ac:dyDescent="0.2">
      <c r="A36" s="40"/>
      <c r="B36" s="40" t="s">
        <v>10</v>
      </c>
      <c r="C36" s="19">
        <f>C24+C4</f>
        <v>185067382.86675996</v>
      </c>
      <c r="D36" s="19">
        <f>D24+D4</f>
        <v>202789804.41316998</v>
      </c>
      <c r="E36" s="19">
        <f>D36/C36*100</f>
        <v>109.57619936689187</v>
      </c>
      <c r="F36" s="19">
        <f>F4+F24</f>
        <v>17722421.546410013</v>
      </c>
      <c r="G36" s="19">
        <f>G24+G4</f>
        <v>184998148.65136001</v>
      </c>
      <c r="H36" s="19">
        <f>H24+H4</f>
        <v>184998148.65136001</v>
      </c>
      <c r="I36" s="19">
        <f t="shared" si="1"/>
        <v>100</v>
      </c>
      <c r="J36" s="19">
        <f t="shared" ref="J36" si="10">H36-G36</f>
        <v>0</v>
      </c>
      <c r="K36" s="19">
        <f>K24+K4</f>
        <v>195102824.5</v>
      </c>
      <c r="L36" s="19">
        <f>L24+L4</f>
        <v>195102824.5</v>
      </c>
      <c r="M36" s="19">
        <f t="shared" si="3"/>
        <v>100</v>
      </c>
      <c r="N36" s="19">
        <f t="shared" si="4"/>
        <v>0</v>
      </c>
    </row>
    <row r="38" spans="1:14" x14ac:dyDescent="0.2">
      <c r="D38" s="1"/>
    </row>
    <row r="39" spans="1:14" x14ac:dyDescent="0.2">
      <c r="A39" s="1" t="s">
        <v>71</v>
      </c>
    </row>
    <row r="40" spans="1:14" x14ac:dyDescent="0.2">
      <c r="A40" s="31">
        <v>2965259</v>
      </c>
    </row>
    <row r="46" spans="1:14" x14ac:dyDescent="0.2">
      <c r="H46" s="1" t="s">
        <v>61</v>
      </c>
    </row>
  </sheetData>
  <mergeCells count="1">
    <mergeCell ref="A1:N1"/>
  </mergeCells>
  <printOptions horizontalCentered="1"/>
  <pageMargins left="0.19685039370078741" right="0.19685039370078741" top="0.35433070866141736" bottom="0.19685039370078741" header="0.31496062992125984" footer="0.19685039370078741"/>
  <pageSetup paperSize="9" scale="61" fitToWidth="0" orientation="landscape" r:id="rId1"/>
  <ignoredErrors>
    <ignoredError sqref="E2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2020-2022</vt:lpstr>
      <vt:lpstr>'2020-2022'!Область_печати</vt:lpstr>
    </vt:vector>
  </TitlesOfParts>
  <Company>UFINP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Юдин Роман Валерьевич</cp:lastModifiedBy>
  <cp:lastPrinted>2020-10-28T08:31:23Z</cp:lastPrinted>
  <dcterms:created xsi:type="dcterms:W3CDTF">2004-09-27T10:38:49Z</dcterms:created>
  <dcterms:modified xsi:type="dcterms:W3CDTF">2020-10-28T08:31:24Z</dcterms:modified>
</cp:coreProperties>
</file>